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080" yWindow="20" windowWidth="25600" windowHeight="149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  <c r="G4" i="1"/>
  <c r="G5" i="1"/>
  <c r="G22" i="1"/>
  <c r="F4" i="1"/>
  <c r="F5" i="1"/>
  <c r="F22" i="1"/>
  <c r="E4" i="1"/>
  <c r="E5" i="1"/>
  <c r="E22" i="1"/>
  <c r="D4" i="1"/>
  <c r="D5" i="1"/>
  <c r="D22" i="1"/>
  <c r="C4" i="1"/>
  <c r="C5" i="1"/>
  <c r="C22" i="1"/>
  <c r="B4" i="1"/>
  <c r="B5" i="1"/>
  <c r="B22" i="1"/>
  <c r="G8" i="1"/>
  <c r="G9" i="1"/>
  <c r="G16" i="1"/>
  <c r="G18" i="1"/>
  <c r="G19" i="1"/>
  <c r="F8" i="1"/>
  <c r="F9" i="1"/>
  <c r="F16" i="1"/>
  <c r="F18" i="1"/>
  <c r="F19" i="1"/>
  <c r="E8" i="1"/>
  <c r="E9" i="1"/>
  <c r="E16" i="1"/>
  <c r="E18" i="1"/>
  <c r="E19" i="1"/>
  <c r="D8" i="1"/>
  <c r="D9" i="1"/>
  <c r="D16" i="1"/>
  <c r="D18" i="1"/>
  <c r="D19" i="1"/>
  <c r="C8" i="1"/>
  <c r="C9" i="1"/>
  <c r="C16" i="1"/>
  <c r="C18" i="1"/>
  <c r="C19" i="1"/>
  <c r="B8" i="1"/>
  <c r="B9" i="1"/>
  <c r="B16" i="1"/>
  <c r="B18" i="1"/>
  <c r="B19" i="1"/>
  <c r="G10" i="1"/>
  <c r="G11" i="1"/>
  <c r="F10" i="1"/>
  <c r="F11" i="1"/>
  <c r="E10" i="1"/>
  <c r="E11" i="1"/>
  <c r="D10" i="1"/>
  <c r="D11" i="1"/>
  <c r="C10" i="1"/>
  <c r="C11" i="1"/>
  <c r="B10" i="1"/>
  <c r="B11" i="1"/>
</calcChain>
</file>

<file path=xl/sharedStrings.xml><?xml version="1.0" encoding="utf-8"?>
<sst xmlns="http://schemas.openxmlformats.org/spreadsheetml/2006/main" count="25" uniqueCount="24">
  <si>
    <t>Van/TO</t>
  </si>
  <si>
    <t>Van/TO Stress</t>
  </si>
  <si>
    <t>Canada</t>
  </si>
  <si>
    <t>Canada Stress</t>
  </si>
  <si>
    <t>Plus CMHC</t>
  </si>
  <si>
    <t>Price</t>
  </si>
  <si>
    <t>% Down</t>
  </si>
  <si>
    <t>Down</t>
  </si>
  <si>
    <t>Mortgage</t>
  </si>
  <si>
    <t>Amortization Years</t>
  </si>
  <si>
    <t>Mortgage Rate</t>
  </si>
  <si>
    <t>Rate Per Payment</t>
  </si>
  <si>
    <t>Monthly Payment</t>
  </si>
  <si>
    <t>Total Paid</t>
  </si>
  <si>
    <t>Interest Paid</t>
  </si>
  <si>
    <t>Property Tax (annual)</t>
  </si>
  <si>
    <t>Heating Cost (monthly)</t>
  </si>
  <si>
    <t>Condo Fees</t>
  </si>
  <si>
    <t>PITH</t>
  </si>
  <si>
    <t>GDS Ratio</t>
  </si>
  <si>
    <t>Gross Monthly Income</t>
  </si>
  <si>
    <t>Gross Annual Income</t>
  </si>
  <si>
    <t>CMHC Rate</t>
  </si>
  <si>
    <t>CMHC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</si>
</sst>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22222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164" fontId="2" fillId="0" borderId="0" xfId="0" applyNumberFormat="1" applyFont="1" applyAlignment="1"/>
    <xf numFmtId="164" fontId="3" fillId="2" borderId="0" xfId="0" applyNumberFormat="1" applyFont="1" applyFill="1" applyAlignment="1"/>
    <xf numFmtId="164" fontId="2" fillId="0" borderId="0" xfId="0" applyNumberFormat="1" applyFont="1"/>
    <xf numFmtId="10" fontId="2" fillId="0" borderId="0" xfId="0" applyNumberFormat="1" applyFont="1" applyAlignment="1"/>
    <xf numFmtId="10" fontId="2" fillId="0" borderId="0" xfId="0" applyNumberFormat="1" applyFont="1"/>
    <xf numFmtId="0" fontId="2" fillId="0" borderId="0" xfId="0" applyFont="1" applyAlignment="1"/>
    <xf numFmtId="3" fontId="2" fillId="0" borderId="0" xfId="0" applyNumberFormat="1" applyFont="1" applyAlignment="1"/>
    <xf numFmtId="3" fontId="2" fillId="0" borderId="0" xfId="0" applyNumberFormat="1" applyFont="1"/>
    <xf numFmtId="4" fontId="2" fillId="0" borderId="0" xfId="0" applyNumberFormat="1" applyFont="1" applyAlignment="1"/>
    <xf numFmtId="4" fontId="2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/>
  </sheetViews>
  <sheetFormatPr baseColWidth="10" defaultColWidth="14.5" defaultRowHeight="15.75" customHeight="1" x14ac:dyDescent="0"/>
  <cols>
    <col min="1" max="1" width="20.5" customWidth="1"/>
  </cols>
  <sheetData>
    <row r="1" spans="1:26" ht="15.75" customHeight="1">
      <c r="A1" s="16">
        <f>SUM(H13)</f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5</v>
      </c>
      <c r="B2" s="3">
        <v>900000</v>
      </c>
      <c r="C2" s="3">
        <v>900000</v>
      </c>
      <c r="D2" s="4">
        <v>350000</v>
      </c>
      <c r="E2" s="4">
        <v>350000</v>
      </c>
      <c r="F2" s="3">
        <v>922000</v>
      </c>
      <c r="G2" s="3">
        <v>922000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6" t="s">
        <v>6</v>
      </c>
      <c r="B3" s="6">
        <v>0.15</v>
      </c>
      <c r="C3" s="6">
        <v>0.15</v>
      </c>
      <c r="D3" s="6">
        <v>0.15</v>
      </c>
      <c r="E3" s="6">
        <v>0.15</v>
      </c>
      <c r="F3" s="6">
        <v>0.15</v>
      </c>
      <c r="G3" s="6">
        <v>0.15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8" t="s">
        <v>7</v>
      </c>
      <c r="B4" s="5">
        <f t="shared" ref="B4:G4" si="0">B2*B3</f>
        <v>135000</v>
      </c>
      <c r="C4" s="5">
        <f t="shared" si="0"/>
        <v>135000</v>
      </c>
      <c r="D4" s="5">
        <f t="shared" si="0"/>
        <v>52500</v>
      </c>
      <c r="E4" s="5">
        <f t="shared" si="0"/>
        <v>52500</v>
      </c>
      <c r="F4" s="5">
        <f t="shared" si="0"/>
        <v>138300</v>
      </c>
      <c r="G4" s="5">
        <f t="shared" si="0"/>
        <v>138300</v>
      </c>
    </row>
    <row r="5" spans="1:26" ht="15.75" customHeight="1">
      <c r="A5" s="8" t="s">
        <v>8</v>
      </c>
      <c r="B5" s="5">
        <f t="shared" ref="B5:G5" si="1">B2-B4</f>
        <v>765000</v>
      </c>
      <c r="C5" s="5">
        <f t="shared" si="1"/>
        <v>765000</v>
      </c>
      <c r="D5" s="5">
        <f t="shared" si="1"/>
        <v>297500</v>
      </c>
      <c r="E5" s="5">
        <f t="shared" si="1"/>
        <v>297500</v>
      </c>
      <c r="F5" s="5">
        <f t="shared" si="1"/>
        <v>783700</v>
      </c>
      <c r="G5" s="5">
        <f t="shared" si="1"/>
        <v>783700</v>
      </c>
    </row>
    <row r="6" spans="1:26" ht="15.75" customHeight="1">
      <c r="A6" s="9" t="s">
        <v>9</v>
      </c>
      <c r="B6" s="9">
        <v>25</v>
      </c>
      <c r="C6" s="9">
        <v>25</v>
      </c>
      <c r="D6" s="9">
        <v>25</v>
      </c>
      <c r="E6" s="9">
        <v>25</v>
      </c>
      <c r="F6" s="9">
        <v>25</v>
      </c>
      <c r="G6" s="9">
        <v>25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6" t="s">
        <v>10</v>
      </c>
      <c r="B7" s="6">
        <v>2.5000000000000001E-2</v>
      </c>
      <c r="C7" s="6">
        <v>4.6399999999999997E-2</v>
      </c>
      <c r="D7" s="6">
        <v>2.5000000000000001E-2</v>
      </c>
      <c r="E7" s="6">
        <v>4.6399999999999997E-2</v>
      </c>
      <c r="F7" s="6">
        <v>2.5000000000000001E-2</v>
      </c>
      <c r="G7" s="6">
        <v>4.6399999999999997E-2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1" t="s">
        <v>11</v>
      </c>
      <c r="B8" s="7">
        <f t="shared" ref="B8:G8" si="2">(1 + B7/2)^(2/12) - 1</f>
        <v>2.0725647992037022E-3</v>
      </c>
      <c r="C8" s="7">
        <f t="shared" si="2"/>
        <v>3.8298102661935562E-3</v>
      </c>
      <c r="D8" s="7">
        <f t="shared" si="2"/>
        <v>2.0725647992037022E-3</v>
      </c>
      <c r="E8" s="7">
        <f t="shared" si="2"/>
        <v>3.8298102661935562E-3</v>
      </c>
      <c r="F8" s="7">
        <f t="shared" si="2"/>
        <v>2.0725647992037022E-3</v>
      </c>
      <c r="G8" s="7">
        <f t="shared" si="2"/>
        <v>3.8298102661935562E-3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>
      <c r="A9" s="1" t="s">
        <v>12</v>
      </c>
      <c r="B9" s="13">
        <f t="shared" ref="B9:G9" si="3">0 -PMT(B8,B6*12,B5,0,0)</f>
        <v>3426.9416556281735</v>
      </c>
      <c r="C9" s="13">
        <f t="shared" si="3"/>
        <v>4293.8111077820104</v>
      </c>
      <c r="D9" s="13">
        <f t="shared" si="3"/>
        <v>1332.6995327442896</v>
      </c>
      <c r="E9" s="13">
        <f t="shared" si="3"/>
        <v>1669.8154308041148</v>
      </c>
      <c r="F9" s="13">
        <f t="shared" si="3"/>
        <v>3510.7113405435289</v>
      </c>
      <c r="G9" s="13">
        <f t="shared" si="3"/>
        <v>4398.7709348611261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8" t="s">
        <v>13</v>
      </c>
      <c r="B10" s="14">
        <f t="shared" ref="B10:G10" si="4">B9*12*B6</f>
        <v>1028082.496688452</v>
      </c>
      <c r="C10" s="14">
        <f t="shared" si="4"/>
        <v>1288143.3323346032</v>
      </c>
      <c r="D10" s="14">
        <f t="shared" si="4"/>
        <v>399809.85982328688</v>
      </c>
      <c r="E10" s="14">
        <f t="shared" si="4"/>
        <v>500944.62924123445</v>
      </c>
      <c r="F10" s="14">
        <f t="shared" si="4"/>
        <v>1053213.4021630588</v>
      </c>
      <c r="G10" s="14">
        <f t="shared" si="4"/>
        <v>1319631.2804583379</v>
      </c>
    </row>
    <row r="11" spans="1:26" ht="15.75" customHeight="1">
      <c r="A11" s="8" t="s">
        <v>14</v>
      </c>
      <c r="B11" s="14">
        <f t="shared" ref="B11:G11" si="5">B10-B5</f>
        <v>263082.49668845197</v>
      </c>
      <c r="C11" s="14">
        <f t="shared" si="5"/>
        <v>523143.33233460318</v>
      </c>
      <c r="D11" s="14">
        <f t="shared" si="5"/>
        <v>102309.85982328688</v>
      </c>
      <c r="E11" s="14">
        <f t="shared" si="5"/>
        <v>203444.62924123445</v>
      </c>
      <c r="F11" s="14">
        <f t="shared" si="5"/>
        <v>269513.40216305875</v>
      </c>
      <c r="G11" s="14">
        <f t="shared" si="5"/>
        <v>535931.28045833786</v>
      </c>
    </row>
    <row r="13" spans="1:26" ht="15.75" customHeight="1">
      <c r="A13" s="3" t="s">
        <v>15</v>
      </c>
      <c r="B13" s="3">
        <v>2400</v>
      </c>
      <c r="C13" s="3">
        <v>2400</v>
      </c>
      <c r="D13" s="3">
        <v>1200</v>
      </c>
      <c r="E13" s="3">
        <v>1200</v>
      </c>
      <c r="F13" s="3">
        <v>2400</v>
      </c>
      <c r="G13" s="3">
        <v>2400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" t="s">
        <v>16</v>
      </c>
      <c r="B14" s="3">
        <v>150</v>
      </c>
      <c r="C14" s="3">
        <v>150</v>
      </c>
      <c r="D14" s="3">
        <v>150</v>
      </c>
      <c r="E14" s="3">
        <v>150</v>
      </c>
      <c r="F14" s="3">
        <v>150</v>
      </c>
      <c r="G14" s="3">
        <v>150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" t="s">
        <v>17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8" t="s">
        <v>18</v>
      </c>
      <c r="B16" s="5">
        <f t="shared" ref="B16:G16" si="6">B13/12 + B14+B9 + (B15/2)</f>
        <v>3776.9416556281735</v>
      </c>
      <c r="C16" s="5">
        <f t="shared" si="6"/>
        <v>4643.8111077820104</v>
      </c>
      <c r="D16" s="5">
        <f t="shared" si="6"/>
        <v>1582.6995327442896</v>
      </c>
      <c r="E16" s="5">
        <f t="shared" si="6"/>
        <v>1919.8154308041148</v>
      </c>
      <c r="F16" s="5">
        <f t="shared" si="6"/>
        <v>3860.7113405435289</v>
      </c>
      <c r="G16" s="5">
        <f t="shared" si="6"/>
        <v>4748.7709348611261</v>
      </c>
    </row>
    <row r="17" spans="1:26" ht="15.75" customHeight="1">
      <c r="A17" s="6" t="s">
        <v>19</v>
      </c>
      <c r="B17" s="6">
        <v>0.32</v>
      </c>
      <c r="C17" s="6">
        <v>0.32</v>
      </c>
      <c r="D17" s="6">
        <v>0.32</v>
      </c>
      <c r="E17" s="6">
        <v>0.32</v>
      </c>
      <c r="F17" s="6">
        <v>0.32</v>
      </c>
      <c r="G17" s="6">
        <v>0.32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8" t="s">
        <v>20</v>
      </c>
      <c r="B18" s="5">
        <f t="shared" ref="B18:G18" si="7">B16/B17</f>
        <v>11802.942673838043</v>
      </c>
      <c r="C18" s="5">
        <f t="shared" si="7"/>
        <v>14511.909711818782</v>
      </c>
      <c r="D18" s="5">
        <f t="shared" si="7"/>
        <v>4945.936039825905</v>
      </c>
      <c r="E18" s="5">
        <f t="shared" si="7"/>
        <v>5999.4232212628585</v>
      </c>
      <c r="F18" s="5">
        <f t="shared" si="7"/>
        <v>12064.722939198527</v>
      </c>
      <c r="G18" s="5">
        <f t="shared" si="7"/>
        <v>14839.909171441019</v>
      </c>
    </row>
    <row r="19" spans="1:26" ht="15.75" customHeight="1">
      <c r="A19" s="1" t="s">
        <v>21</v>
      </c>
      <c r="B19" s="15">
        <f t="shared" ref="B19:G19" si="8">B18*12</f>
        <v>141635.31208605651</v>
      </c>
      <c r="C19" s="15">
        <f t="shared" si="8"/>
        <v>174142.9165418254</v>
      </c>
      <c r="D19" s="15">
        <f t="shared" si="8"/>
        <v>59351.23247791086</v>
      </c>
      <c r="E19" s="15">
        <f t="shared" si="8"/>
        <v>71993.078655154299</v>
      </c>
      <c r="F19" s="15">
        <f t="shared" si="8"/>
        <v>144776.67527038231</v>
      </c>
      <c r="G19" s="15">
        <f t="shared" si="8"/>
        <v>178078.91005729223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1" spans="1:26" ht="15.75" customHeight="1">
      <c r="A21" s="6" t="s">
        <v>22</v>
      </c>
      <c r="B21" s="6">
        <v>2.8000000000000001E-2</v>
      </c>
      <c r="C21" s="6">
        <v>2.8000000000000001E-2</v>
      </c>
      <c r="D21" s="6">
        <v>2.8000000000000001E-2</v>
      </c>
      <c r="E21" s="6">
        <v>2.8000000000000001E-2</v>
      </c>
      <c r="F21" s="6">
        <v>2.8000000000000001E-2</v>
      </c>
      <c r="G21" s="6">
        <v>2.8000000000000001E-2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1" t="s">
        <v>23</v>
      </c>
      <c r="B22" s="15">
        <f t="shared" ref="B22:G22" si="9">B21*B5</f>
        <v>21420</v>
      </c>
      <c r="C22" s="15">
        <f t="shared" si="9"/>
        <v>21420</v>
      </c>
      <c r="D22" s="15">
        <f t="shared" si="9"/>
        <v>8330</v>
      </c>
      <c r="E22" s="15">
        <f t="shared" si="9"/>
        <v>8330</v>
      </c>
      <c r="F22" s="15">
        <f t="shared" si="9"/>
        <v>21943.600000000002</v>
      </c>
      <c r="G22" s="15">
        <f t="shared" si="9"/>
        <v>21943.600000000002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4" spans="1:26" ht="15.75" customHeight="1">
      <c r="A24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Kerry</cp:lastModifiedBy>
  <dcterms:created xsi:type="dcterms:W3CDTF">2017-06-19T21:02:29Z</dcterms:created>
  <dcterms:modified xsi:type="dcterms:W3CDTF">2017-06-19T21:02:30Z</dcterms:modified>
</cp:coreProperties>
</file>